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twald/Documents/data/Documenten/Etwald/admin/"/>
    </mc:Choice>
  </mc:AlternateContent>
  <xr:revisionPtr revIDLastSave="0" documentId="13_ncr:1_{81984222-9E0B-544B-ACFB-F8286FB88585}" xr6:coauthVersionLast="40" xr6:coauthVersionMax="40" xr10:uidLastSave="{00000000-0000-0000-0000-000000000000}"/>
  <bookViews>
    <workbookView xWindow="3720" yWindow="2660" windowWidth="27840" windowHeight="17060" xr2:uid="{33E95AD6-D56E-3F45-8085-8DC04A6567AE}"/>
  </bookViews>
  <sheets>
    <sheet name="Blad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5" i="1" l="1"/>
  <c r="C29" i="1"/>
  <c r="C30" i="1" s="1"/>
  <c r="B30" i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29" i="1"/>
  <c r="C28" i="1"/>
  <c r="B18" i="1"/>
  <c r="B11" i="1"/>
  <c r="B12" i="1" s="1"/>
  <c r="C31" i="1" l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B15" i="1"/>
  <c r="B19" i="1" s="1"/>
  <c r="B21" i="1" s="1"/>
  <c r="B22" i="1" s="1"/>
  <c r="C53" i="1" l="1"/>
  <c r="C54" i="1" s="1"/>
  <c r="C55" i="1" s="1"/>
  <c r="C56" i="1" s="1"/>
  <c r="C57" i="1" s="1"/>
  <c r="B14" i="1"/>
</calcChain>
</file>

<file path=xl/sharedStrings.xml><?xml version="1.0" encoding="utf-8"?>
<sst xmlns="http://schemas.openxmlformats.org/spreadsheetml/2006/main" count="39" uniqueCount="29">
  <si>
    <t>https://www.zonnepanelen.net/prijs/</t>
  </si>
  <si>
    <t>Prijs panelen inc BTW</t>
  </si>
  <si>
    <t>euro</t>
  </si>
  <si>
    <t>Jaarlijkse opbrengst</t>
  </si>
  <si>
    <t>kWh</t>
  </si>
  <si>
    <t>Vergoeding kWh</t>
  </si>
  <si>
    <t>Belaste prijs kWh</t>
  </si>
  <si>
    <t>Extra uitgaven (1,5 extra omvormers in 25 jaar, bij 10jr levensduur)</t>
  </si>
  <si>
    <t>Totale kosten In 25 jaar</t>
  </si>
  <si>
    <t>Jaarlijkse degradatie panelen</t>
  </si>
  <si>
    <t>procent</t>
  </si>
  <si>
    <t>Panelen brengen na 25 jaar nog op:</t>
  </si>
  <si>
    <t>Gemiddelde opbrengst per jaar over 25 jaar</t>
  </si>
  <si>
    <t>Jaarlijkse opbrengst ivm eigen verbruik (bespaart belaste energie)</t>
  </si>
  <si>
    <t>Jaarlijkse opbrengst ivm teruglevering tegen inkoopprijs kWh</t>
  </si>
  <si>
    <t>Jaarlijkse opbrengsten totaal</t>
  </si>
  <si>
    <t>Terugverdientijd in jaren</t>
  </si>
  <si>
    <t>https://www.energy.gov/sites/prod/files/2014/01/f7/pvmrw13_openingsession_asu_mani.pdf</t>
  </si>
  <si>
    <t>(zie site 2, 26 jaar oud)</t>
  </si>
  <si>
    <t>https://www.energiesite.nl/begrippen/kwh-prijs/</t>
  </si>
  <si>
    <t>(6 cent verkoopprijs, dus inkoopprijs max 5 cent)</t>
  </si>
  <si>
    <t>https://goedkopeenergieengas.nl/energie/prijs-per-kwh/</t>
  </si>
  <si>
    <t>(23 cent gemiddeld in 2019)</t>
  </si>
  <si>
    <t>Jaar</t>
  </si>
  <si>
    <t>Opbrengst kWh</t>
  </si>
  <si>
    <t>Tabel met verwachte opbrengsten (kWh) per jaar, rekening houdend met</t>
  </si>
  <si>
    <t>degradatie panelen en de installatie (kabels, soldeerverbindingen, etc)</t>
  </si>
  <si>
    <t>jaar</t>
  </si>
  <si>
    <t>kWh die je jaarlijks werkelijk direct verbruik, real-time, uit je eigen zonne-energie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</si>
</sst>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">
    <xf numFmtId="0" fontId="0" fillId="0" borderId="0" xfId="0"/>
    <xf numFmtId="0" fontId="2" fillId="0" borderId="0" xfId="1"/>
    <xf numFmtId="164" fontId="0" fillId="0" borderId="0" xfId="0" applyNumberFormat="1"/>
    <xf numFmtId="1" fontId="0" fillId="0" borderId="0" xfId="0" applyNumberFormat="1"/>
    <xf numFmtId="165" fontId="0" fillId="0" borderId="0" xfId="0" applyNumberFormat="1"/>
    <xf numFmtId="2" fontId="0" fillId="0" borderId="0" xfId="0" applyNumberFormat="1"/>
    <xf numFmtId="0" fontId="1" fillId="0" borderId="0" xfId="0" applyFont="1"/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nergiesite.nl/begrippen/kwh-prijs/" TargetMode="External"/><Relationship Id="rId2" Type="http://schemas.openxmlformats.org/officeDocument/2006/relationships/hyperlink" Target="https://www.energy.gov/sites/prod/files/2014/01/f7/pvmrw13_openingsession_asu_mani.pdf" TargetMode="External"/><Relationship Id="rId1" Type="http://schemas.openxmlformats.org/officeDocument/2006/relationships/hyperlink" Target="https://www.zonnepanelen.net/prijs/" TargetMode="External"/><Relationship Id="rId4" Type="http://schemas.openxmlformats.org/officeDocument/2006/relationships/hyperlink" Target="https://goedkopeenergieengas.nl/energie/prijs-per-kw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EA616-CA9D-DF4B-83F1-E7E3C4E8503C}">
  <dimension ref="A5:F57"/>
  <sheetViews>
    <sheetView tabSelected="1" workbookViewId="0">
      <selection activeCell="D22" sqref="D22"/>
    </sheetView>
  </sheetViews>
  <sheetFormatPr baseColWidth="10" defaultRowHeight="16" x14ac:dyDescent="0.2"/>
  <cols>
    <col min="1" max="1" width="68.1640625" customWidth="1"/>
    <col min="5" max="5" width="84" customWidth="1"/>
  </cols>
  <sheetData>
    <row r="5" spans="1:6" x14ac:dyDescent="0.2">
      <c r="A5" t="s">
        <v>1</v>
      </c>
      <c r="B5">
        <f>4800*1.21</f>
        <v>5808</v>
      </c>
      <c r="C5" t="s">
        <v>2</v>
      </c>
      <c r="E5" s="1" t="s">
        <v>0</v>
      </c>
    </row>
    <row r="6" spans="1:6" x14ac:dyDescent="0.2">
      <c r="A6" t="s">
        <v>3</v>
      </c>
      <c r="B6">
        <v>4000</v>
      </c>
      <c r="C6" t="s">
        <v>4</v>
      </c>
    </row>
    <row r="7" spans="1:6" x14ac:dyDescent="0.2">
      <c r="A7" t="s">
        <v>5</v>
      </c>
      <c r="B7" s="5">
        <v>0.05</v>
      </c>
      <c r="C7" t="s">
        <v>2</v>
      </c>
      <c r="E7" s="1" t="s">
        <v>19</v>
      </c>
      <c r="F7" t="s">
        <v>20</v>
      </c>
    </row>
    <row r="8" spans="1:6" x14ac:dyDescent="0.2">
      <c r="A8" t="s">
        <v>6</v>
      </c>
      <c r="B8" s="5">
        <v>0.23</v>
      </c>
      <c r="C8" t="s">
        <v>2</v>
      </c>
      <c r="E8" s="1" t="s">
        <v>21</v>
      </c>
      <c r="F8" t="s">
        <v>22</v>
      </c>
    </row>
    <row r="9" spans="1:6" x14ac:dyDescent="0.2">
      <c r="A9" t="s">
        <v>28</v>
      </c>
      <c r="B9">
        <v>800</v>
      </c>
      <c r="C9" t="s">
        <v>4</v>
      </c>
    </row>
    <row r="11" spans="1:6" x14ac:dyDescent="0.2">
      <c r="A11" t="s">
        <v>7</v>
      </c>
      <c r="B11">
        <f>1500*1.21</f>
        <v>1815</v>
      </c>
      <c r="C11" t="s">
        <v>2</v>
      </c>
    </row>
    <row r="12" spans="1:6" x14ac:dyDescent="0.2">
      <c r="A12" t="s">
        <v>8</v>
      </c>
      <c r="B12">
        <f>B11+B5</f>
        <v>7623</v>
      </c>
      <c r="C12" t="s">
        <v>2</v>
      </c>
    </row>
    <row r="13" spans="1:6" x14ac:dyDescent="0.2">
      <c r="A13" t="s">
        <v>9</v>
      </c>
      <c r="B13" s="2">
        <v>2.3E-2</v>
      </c>
      <c r="C13" t="s">
        <v>10</v>
      </c>
      <c r="E13" s="1" t="s">
        <v>17</v>
      </c>
      <c r="F13" t="s">
        <v>18</v>
      </c>
    </row>
    <row r="14" spans="1:6" x14ac:dyDescent="0.2">
      <c r="A14" t="s">
        <v>11</v>
      </c>
      <c r="B14" s="3">
        <f>C52</f>
        <v>2288.3872563092368</v>
      </c>
      <c r="C14" t="s">
        <v>4</v>
      </c>
    </row>
    <row r="15" spans="1:6" x14ac:dyDescent="0.2">
      <c r="A15" t="s">
        <v>12</v>
      </c>
      <c r="B15" s="3">
        <f>AVERAGE(C28:C52)</f>
        <v>3068.2533053667385</v>
      </c>
      <c r="C15" t="s">
        <v>4</v>
      </c>
    </row>
    <row r="18" spans="1:3" x14ac:dyDescent="0.2">
      <c r="A18" t="s">
        <v>13</v>
      </c>
      <c r="B18">
        <f>B9*B8</f>
        <v>184</v>
      </c>
      <c r="C18" t="s">
        <v>2</v>
      </c>
    </row>
    <row r="19" spans="1:3" x14ac:dyDescent="0.2">
      <c r="A19" t="s">
        <v>14</v>
      </c>
      <c r="B19" s="3">
        <f>(B15-B9)*B7</f>
        <v>113.41266526833692</v>
      </c>
      <c r="C19" t="s">
        <v>2</v>
      </c>
    </row>
    <row r="21" spans="1:3" x14ac:dyDescent="0.2">
      <c r="A21" t="s">
        <v>15</v>
      </c>
      <c r="B21" s="3">
        <f>B19+B18</f>
        <v>297.41266526833692</v>
      </c>
      <c r="C21" t="s">
        <v>2</v>
      </c>
    </row>
    <row r="22" spans="1:3" x14ac:dyDescent="0.2">
      <c r="A22" t="s">
        <v>16</v>
      </c>
      <c r="B22" s="4">
        <f>B12/B21</f>
        <v>25.631053718315062</v>
      </c>
      <c r="C22" t="s">
        <v>27</v>
      </c>
    </row>
    <row r="27" spans="1:3" x14ac:dyDescent="0.2">
      <c r="A27" t="s">
        <v>25</v>
      </c>
      <c r="B27" s="6" t="s">
        <v>23</v>
      </c>
      <c r="C27" s="6" t="s">
        <v>24</v>
      </c>
    </row>
    <row r="28" spans="1:3" x14ac:dyDescent="0.2">
      <c r="A28" t="s">
        <v>26</v>
      </c>
      <c r="B28">
        <v>1</v>
      </c>
      <c r="C28" s="3">
        <f>B6</f>
        <v>4000</v>
      </c>
    </row>
    <row r="29" spans="1:3" x14ac:dyDescent="0.2">
      <c r="B29">
        <f>B28+1</f>
        <v>2</v>
      </c>
      <c r="C29" s="3">
        <f>C28*(1-$B$13)</f>
        <v>3908</v>
      </c>
    </row>
    <row r="30" spans="1:3" x14ac:dyDescent="0.2">
      <c r="B30">
        <f t="shared" ref="B30:B58" si="0">B29+1</f>
        <v>3</v>
      </c>
      <c r="C30" s="3">
        <f t="shared" ref="C30:C57" si="1">C29*(1-$B$13)</f>
        <v>3818.116</v>
      </c>
    </row>
    <row r="31" spans="1:3" x14ac:dyDescent="0.2">
      <c r="B31">
        <f t="shared" si="0"/>
        <v>4</v>
      </c>
      <c r="C31" s="3">
        <f t="shared" si="1"/>
        <v>3730.299332</v>
      </c>
    </row>
    <row r="32" spans="1:3" x14ac:dyDescent="0.2">
      <c r="B32">
        <f t="shared" si="0"/>
        <v>5</v>
      </c>
      <c r="C32" s="3">
        <f t="shared" si="1"/>
        <v>3644.5024473640001</v>
      </c>
    </row>
    <row r="33" spans="2:3" x14ac:dyDescent="0.2">
      <c r="B33">
        <f t="shared" si="0"/>
        <v>6</v>
      </c>
      <c r="C33" s="3">
        <f t="shared" si="1"/>
        <v>3560.6788910746282</v>
      </c>
    </row>
    <row r="34" spans="2:3" x14ac:dyDescent="0.2">
      <c r="B34">
        <f t="shared" si="0"/>
        <v>7</v>
      </c>
      <c r="C34" s="3">
        <f t="shared" si="1"/>
        <v>3478.7832765799117</v>
      </c>
    </row>
    <row r="35" spans="2:3" x14ac:dyDescent="0.2">
      <c r="B35">
        <f t="shared" si="0"/>
        <v>8</v>
      </c>
      <c r="C35" s="3">
        <f t="shared" si="1"/>
        <v>3398.7712612185737</v>
      </c>
    </row>
    <row r="36" spans="2:3" x14ac:dyDescent="0.2">
      <c r="B36">
        <f t="shared" si="0"/>
        <v>9</v>
      </c>
      <c r="C36" s="3">
        <f t="shared" si="1"/>
        <v>3320.5995222105466</v>
      </c>
    </row>
    <row r="37" spans="2:3" x14ac:dyDescent="0.2">
      <c r="B37">
        <f t="shared" si="0"/>
        <v>10</v>
      </c>
      <c r="C37" s="3">
        <f t="shared" si="1"/>
        <v>3244.2257331997039</v>
      </c>
    </row>
    <row r="38" spans="2:3" x14ac:dyDescent="0.2">
      <c r="B38">
        <f t="shared" si="0"/>
        <v>11</v>
      </c>
      <c r="C38" s="3">
        <f t="shared" si="1"/>
        <v>3169.6085413361106</v>
      </c>
    </row>
    <row r="39" spans="2:3" x14ac:dyDescent="0.2">
      <c r="B39">
        <f t="shared" si="0"/>
        <v>12</v>
      </c>
      <c r="C39" s="3">
        <f t="shared" si="1"/>
        <v>3096.7075448853802</v>
      </c>
    </row>
    <row r="40" spans="2:3" x14ac:dyDescent="0.2">
      <c r="B40">
        <f t="shared" si="0"/>
        <v>13</v>
      </c>
      <c r="C40" s="3">
        <f t="shared" si="1"/>
        <v>3025.4832713530163</v>
      </c>
    </row>
    <row r="41" spans="2:3" x14ac:dyDescent="0.2">
      <c r="B41">
        <f t="shared" si="0"/>
        <v>14</v>
      </c>
      <c r="C41" s="3">
        <f t="shared" si="1"/>
        <v>2955.8971561118969</v>
      </c>
    </row>
    <row r="42" spans="2:3" x14ac:dyDescent="0.2">
      <c r="B42">
        <f t="shared" si="0"/>
        <v>15</v>
      </c>
      <c r="C42" s="3">
        <f t="shared" si="1"/>
        <v>2887.9115215213233</v>
      </c>
    </row>
    <row r="43" spans="2:3" x14ac:dyDescent="0.2">
      <c r="B43">
        <f t="shared" si="0"/>
        <v>16</v>
      </c>
      <c r="C43" s="3">
        <f t="shared" si="1"/>
        <v>2821.4895565263328</v>
      </c>
    </row>
    <row r="44" spans="2:3" x14ac:dyDescent="0.2">
      <c r="B44">
        <f t="shared" si="0"/>
        <v>17</v>
      </c>
      <c r="C44" s="3">
        <f t="shared" si="1"/>
        <v>2756.5952967262269</v>
      </c>
    </row>
    <row r="45" spans="2:3" x14ac:dyDescent="0.2">
      <c r="B45">
        <f t="shared" si="0"/>
        <v>18</v>
      </c>
      <c r="C45" s="3">
        <f t="shared" si="1"/>
        <v>2693.1936049015235</v>
      </c>
    </row>
    <row r="46" spans="2:3" x14ac:dyDescent="0.2">
      <c r="B46">
        <f t="shared" si="0"/>
        <v>19</v>
      </c>
      <c r="C46" s="3">
        <f t="shared" si="1"/>
        <v>2631.2501519887883</v>
      </c>
    </row>
    <row r="47" spans="2:3" x14ac:dyDescent="0.2">
      <c r="B47">
        <f t="shared" si="0"/>
        <v>20</v>
      </c>
      <c r="C47" s="3">
        <f t="shared" si="1"/>
        <v>2570.7313984930461</v>
      </c>
    </row>
    <row r="48" spans="2:3" x14ac:dyDescent="0.2">
      <c r="B48">
        <f t="shared" si="0"/>
        <v>21</v>
      </c>
      <c r="C48" s="3">
        <f t="shared" si="1"/>
        <v>2511.6045763277061</v>
      </c>
    </row>
    <row r="49" spans="2:3" x14ac:dyDescent="0.2">
      <c r="B49">
        <f t="shared" si="0"/>
        <v>22</v>
      </c>
      <c r="C49" s="3">
        <f t="shared" si="1"/>
        <v>2453.8376710721686</v>
      </c>
    </row>
    <row r="50" spans="2:3" x14ac:dyDescent="0.2">
      <c r="B50">
        <f t="shared" si="0"/>
        <v>23</v>
      </c>
      <c r="C50" s="3">
        <f t="shared" si="1"/>
        <v>2397.3994046375087</v>
      </c>
    </row>
    <row r="51" spans="2:3" x14ac:dyDescent="0.2">
      <c r="B51">
        <f t="shared" si="0"/>
        <v>24</v>
      </c>
      <c r="C51" s="3">
        <f t="shared" si="1"/>
        <v>2342.2592183308461</v>
      </c>
    </row>
    <row r="52" spans="2:3" x14ac:dyDescent="0.2">
      <c r="B52">
        <f t="shared" si="0"/>
        <v>25</v>
      </c>
      <c r="C52" s="3">
        <f t="shared" si="1"/>
        <v>2288.3872563092368</v>
      </c>
    </row>
    <row r="53" spans="2:3" x14ac:dyDescent="0.2">
      <c r="B53">
        <f t="shared" si="0"/>
        <v>26</v>
      </c>
      <c r="C53" s="3">
        <f t="shared" si="1"/>
        <v>2235.7543494141241</v>
      </c>
    </row>
    <row r="54" spans="2:3" x14ac:dyDescent="0.2">
      <c r="B54">
        <f t="shared" si="0"/>
        <v>27</v>
      </c>
      <c r="C54" s="3">
        <f t="shared" si="1"/>
        <v>2184.3319993775995</v>
      </c>
    </row>
    <row r="55" spans="2:3" x14ac:dyDescent="0.2">
      <c r="B55">
        <f t="shared" si="0"/>
        <v>28</v>
      </c>
      <c r="C55" s="3">
        <f t="shared" si="1"/>
        <v>2134.0923633919147</v>
      </c>
    </row>
    <row r="56" spans="2:3" x14ac:dyDescent="0.2">
      <c r="B56">
        <f t="shared" si="0"/>
        <v>29</v>
      </c>
      <c r="C56" s="3">
        <f t="shared" si="1"/>
        <v>2085.0082390339007</v>
      </c>
    </row>
    <row r="57" spans="2:3" x14ac:dyDescent="0.2">
      <c r="B57">
        <f t="shared" si="0"/>
        <v>30</v>
      </c>
      <c r="C57" s="3">
        <f t="shared" si="1"/>
        <v>2037.0530495361211</v>
      </c>
    </row>
  </sheetData>
  <hyperlinks>
    <hyperlink ref="E5" r:id="rId1" xr:uid="{1E27A80F-2E9A-EC40-B4F4-D686A4A9E258}"/>
    <hyperlink ref="E13" r:id="rId2" xr:uid="{6135F84B-97AC-2748-B16D-6A2B2E4EAD88}"/>
    <hyperlink ref="E7" r:id="rId3" xr:uid="{BCE936A6-A44B-2746-9621-FD10596F6973}"/>
    <hyperlink ref="E8" r:id="rId4" xr:uid="{BD6190B6-B867-1741-859A-9DC9064DAC3A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vip9036</cp:lastModifiedBy>
  <dcterms:created xsi:type="dcterms:W3CDTF">2019-01-08T10:45:21Z</dcterms:created>
  <dcterms:modified xsi:type="dcterms:W3CDTF">2019-01-08T11:39:40Z</dcterms:modified>
  <cp:category/>
</cp:coreProperties>
</file>